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ýrobna mimo ES - sdílení za úp" sheetId="1" r:id="rId4"/>
    <sheet state="visible" name="ES se zapojením vlastních výrob" sheetId="2" r:id="rId5"/>
    <sheet state="visible" name="model - Bradavice" sheetId="3" r:id="rId6"/>
    <sheet state="hidden" name="ES s vlastní výrobnou - sdileni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0">
      <text>
        <t xml:space="preserve">Výše je nastavena s ohledem na průběh odběru.
	-Hana Zahradníková Schvarczová</t>
      </text>
    </comment>
  </commentList>
</comments>
</file>

<file path=xl/sharedStrings.xml><?xml version="1.0" encoding="utf-8"?>
<sst xmlns="http://schemas.openxmlformats.org/spreadsheetml/2006/main" count="304" uniqueCount="66">
  <si>
    <t>Modelový příklad: Výroba elektřiny na průmyslové hale sdílené do rezidenčního sektoru</t>
  </si>
  <si>
    <t>instalovaný výkon</t>
  </si>
  <si>
    <t>kW</t>
  </si>
  <si>
    <t>výroba</t>
  </si>
  <si>
    <t>kWh/rok</t>
  </si>
  <si>
    <t>provoz hodin/rok</t>
  </si>
  <si>
    <t>podíl vlastní spotřeby</t>
  </si>
  <si>
    <t>vlastní spotřeba</t>
  </si>
  <si>
    <t>dodávka do sítě / sdíleno</t>
  </si>
  <si>
    <t>spotřeba domácnosti byt</t>
  </si>
  <si>
    <t>spotřeba domácnosti RD / ele</t>
  </si>
  <si>
    <t>spotřeba domácnosti RD / ele+TUV+vytapeni</t>
  </si>
  <si>
    <t>prodejní cena do sítě - pokud OZE prodává obchodníkovi</t>
  </si>
  <si>
    <t>Kč/kWh</t>
  </si>
  <si>
    <t>výnos z prodeje do sítě</t>
  </si>
  <si>
    <t>Kč/rok</t>
  </si>
  <si>
    <t>cena za sdílení - za kterou OZE sdílí</t>
  </si>
  <si>
    <t>cena za odběr ze sítě - cena od obchodníka za silovou elektřinu</t>
  </si>
  <si>
    <t>sdileni</t>
  </si>
  <si>
    <t>podíl spotřeby pokrytý sdílením</t>
  </si>
  <si>
    <r>
      <rPr>
        <rFont val="Arial"/>
        <color theme="1"/>
      </rPr>
      <t xml:space="preserve">teoretický počet domácností byt, </t>
    </r>
    <r>
      <rPr>
        <rFont val="Arial"/>
        <color rgb="FF980000"/>
      </rPr>
      <t>nebo</t>
    </r>
  </si>
  <si>
    <t>ks</t>
  </si>
  <si>
    <r>
      <rPr>
        <rFont val="Arial"/>
        <color theme="1"/>
      </rPr>
      <t xml:space="preserve">teoretický počet domácností RD / ele, </t>
    </r>
    <r>
      <rPr>
        <rFont val="Arial"/>
        <color rgb="FF980000"/>
      </rPr>
      <t>nebo</t>
    </r>
  </si>
  <si>
    <t>teoretický počet domácností RD / ele+TUV+vytapeni</t>
  </si>
  <si>
    <t>úspora domácnosti sdílení</t>
  </si>
  <si>
    <t>objem sdílení - domácnost byt</t>
  </si>
  <si>
    <t>objem sdílení - domácnost RD / ele</t>
  </si>
  <si>
    <t>objem sdílení - domácnost RD / ele+TUV+vytapeni</t>
  </si>
  <si>
    <t>Benefit/ztráta OZE ze sdílení</t>
  </si>
  <si>
    <t>Benefit všech členů společenství ze sdílení</t>
  </si>
  <si>
    <t>Poznámky:</t>
  </si>
  <si>
    <t>zeleně podbarvené buňky - parametry k nastavení</t>
  </si>
  <si>
    <t>modře podbarvené buňky - cenové parametry k nastavení</t>
  </si>
  <si>
    <t>Modelový příklad: Výroba elektřiny ve více výrobnách - sdílení do více typů spotřebitelů</t>
  </si>
  <si>
    <t>Výrobna č. 1</t>
  </si>
  <si>
    <t>Výrobna č. 2</t>
  </si>
  <si>
    <t>Výrobna č. 3</t>
  </si>
  <si>
    <t>Výrobna č. 4</t>
  </si>
  <si>
    <t>Výrobna č. 5</t>
  </si>
  <si>
    <t>dodávka do sítě</t>
  </si>
  <si>
    <t>zisk výrobce ze sdílení oproti prodeji obchodníkovi</t>
  </si>
  <si>
    <t>Sdílená elektřina společenství celkem</t>
  </si>
  <si>
    <t>počet</t>
  </si>
  <si>
    <t>alokační klíč skupin</t>
  </si>
  <si>
    <t>alokační klíč jednotlivě</t>
  </si>
  <si>
    <t>Roční využití Pi</t>
  </si>
  <si>
    <t>h/rok</t>
  </si>
  <si>
    <t>Obec (úřad, škola, školka, dům dětí, bazen, VO, ...)</t>
  </si>
  <si>
    <t>Místní podnikatelé</t>
  </si>
  <si>
    <t>úspora sdílením</t>
  </si>
  <si>
    <t>zeleně podbarvené buňky - technické parametry k nastavení</t>
  </si>
  <si>
    <t>modře podbarvené buňky - konkrétní parametry skupiny sdílení k nastavení</t>
  </si>
  <si>
    <r>
      <rPr/>
      <t xml:space="preserve">Nastavení sdílení dle legislativy </t>
    </r>
    <r>
      <rPr>
        <color rgb="FF1155CC"/>
        <u/>
      </rPr>
      <t>ZDE</t>
    </r>
  </si>
  <si>
    <t>vzorec: SdílenínEANdi_EANo=min⁡(OdběrEANoi,n;AlokaceEANdiEANo/100*DodávkaEANdi,n)</t>
  </si>
  <si>
    <t>Modelový příklad: Obec, 5 výroben v jedné skupině sdílení (fiktivní "Bradavice")</t>
  </si>
  <si>
    <t>Rodinný dům</t>
  </si>
  <si>
    <t>Bytovka</t>
  </si>
  <si>
    <t>Budova obce (úřad, škola, pošta ...)</t>
  </si>
  <si>
    <t>Podnikatelé / živnostníci</t>
  </si>
  <si>
    <t>Sportoviště, sportovní hala</t>
  </si>
  <si>
    <r>
      <rPr/>
      <t xml:space="preserve">Nastavení sdílení dle legislativy </t>
    </r>
    <r>
      <rPr>
        <color rgb="FF1155CC"/>
        <u/>
      </rPr>
      <t>ZDE</t>
    </r>
  </si>
  <si>
    <t>prodejní cena do sítě - FVE prodává obchodníkovi</t>
  </si>
  <si>
    <t>podíl pokrytí sdílením</t>
  </si>
  <si>
    <t>počet domácností byt</t>
  </si>
  <si>
    <t>počet domácností RD / ele</t>
  </si>
  <si>
    <t>počet domácností RD / ele+TUV+vytapeni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</si>
</sst>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9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  <font/>
    <font>
      <b/>
      <color theme="1"/>
      <name val="Arial"/>
      <scheme val="minor"/>
    </font>
    <font>
      <i/>
      <sz val="9.0"/>
      <color rgb="FF666666"/>
      <name val="Arial"/>
      <scheme val="minor"/>
    </font>
    <font>
      <i/>
      <color theme="1"/>
      <name val="Arial"/>
      <scheme val="minor"/>
    </font>
    <font>
      <b/>
      <i/>
      <color theme="1"/>
      <name val="Arial"/>
      <scheme val="minor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2" numFmtId="0" xfId="0" applyAlignment="1" applyFont="1">
      <alignment readingOrder="0"/>
    </xf>
    <xf borderId="1" fillId="2" fontId="2" numFmtId="3" xfId="0" applyAlignment="1" applyBorder="1" applyFill="1" applyFont="1" applyNumberFormat="1">
      <alignment readingOrder="0"/>
    </xf>
    <xf borderId="0" fillId="0" fontId="2" numFmtId="3" xfId="0" applyFont="1" applyNumberFormat="1"/>
    <xf borderId="1" fillId="2" fontId="2" numFmtId="0" xfId="0" applyAlignment="1" applyBorder="1" applyFont="1">
      <alignment readingOrder="0"/>
    </xf>
    <xf borderId="1" fillId="2" fontId="2" numFmtId="10" xfId="0" applyAlignment="1" applyBorder="1" applyFont="1" applyNumberFormat="1">
      <alignment readingOrder="0"/>
    </xf>
    <xf borderId="1" fillId="3" fontId="2" numFmtId="164" xfId="0" applyAlignment="1" applyBorder="1" applyFill="1" applyFont="1" applyNumberFormat="1">
      <alignment readingOrder="0"/>
    </xf>
    <xf borderId="0" fillId="4" fontId="2" numFmtId="0" xfId="0" applyAlignment="1" applyFill="1" applyFont="1">
      <alignment readingOrder="0"/>
    </xf>
    <xf borderId="0" fillId="4" fontId="2" numFmtId="0" xfId="0" applyFont="1"/>
    <xf borderId="1" fillId="2" fontId="2" numFmtId="9" xfId="0" applyAlignment="1" applyBorder="1" applyFont="1" applyNumberFormat="1">
      <alignment readingOrder="0"/>
    </xf>
    <xf borderId="0" fillId="0" fontId="2" numFmtId="1" xfId="0" applyFont="1" applyNumberFormat="1"/>
    <xf borderId="2" fillId="4" fontId="2" numFmtId="0" xfId="0" applyAlignment="1" applyBorder="1" applyFont="1">
      <alignment horizontal="center" readingOrder="0" shrinkToFit="0" wrapText="1"/>
    </xf>
    <xf borderId="3" fillId="0" fontId="3" numFmtId="0" xfId="0" applyBorder="1" applyFont="1"/>
    <xf borderId="1" fillId="0" fontId="4" numFmtId="4" xfId="0" applyBorder="1" applyFont="1" applyNumberFormat="1"/>
    <xf borderId="1" fillId="0" fontId="4" numFmtId="0" xfId="0" applyAlignment="1" applyBorder="1" applyFont="1">
      <alignment readingOrder="0"/>
    </xf>
    <xf borderId="2" fillId="4" fontId="2" numFmtId="0" xfId="0" applyAlignment="1" applyBorder="1" applyFont="1">
      <alignment readingOrder="0"/>
    </xf>
    <xf borderId="4" fillId="0" fontId="3" numFmtId="0" xfId="0" applyBorder="1" applyFont="1"/>
    <xf borderId="0" fillId="0" fontId="5" numFmtId="0" xfId="0" applyAlignment="1" applyFont="1">
      <alignment readingOrder="0"/>
    </xf>
    <xf borderId="0" fillId="2" fontId="5" numFmtId="0" xfId="0" applyAlignment="1" applyFont="1">
      <alignment readingOrder="0"/>
    </xf>
    <xf borderId="0" fillId="3" fontId="5" numFmtId="0" xfId="0" applyAlignment="1" applyFont="1">
      <alignment readingOrder="0"/>
    </xf>
    <xf borderId="0" fillId="0" fontId="4" numFmtId="0" xfId="0" applyAlignment="1" applyFont="1">
      <alignment readingOrder="0"/>
    </xf>
    <xf borderId="0" fillId="2" fontId="2" numFmtId="3" xfId="0" applyAlignment="1" applyFont="1" applyNumberFormat="1">
      <alignment readingOrder="0"/>
    </xf>
    <xf borderId="0" fillId="2" fontId="2" numFmtId="10" xfId="0" applyAlignment="1" applyFont="1" applyNumberFormat="1">
      <alignment readingOrder="0"/>
    </xf>
    <xf borderId="0" fillId="0" fontId="6" numFmtId="0" xfId="0" applyAlignment="1" applyFont="1">
      <alignment readingOrder="0"/>
    </xf>
    <xf borderId="1" fillId="5" fontId="6" numFmtId="0" xfId="0" applyAlignment="1" applyBorder="1" applyFill="1" applyFont="1">
      <alignment readingOrder="0"/>
    </xf>
    <xf borderId="1" fillId="0" fontId="7" numFmtId="4" xfId="0" applyBorder="1" applyFont="1" applyNumberFormat="1"/>
    <xf borderId="1" fillId="0" fontId="7" numFmtId="0" xfId="0" applyAlignment="1" applyBorder="1" applyFont="1">
      <alignment readingOrder="0"/>
    </xf>
    <xf borderId="0" fillId="0" fontId="4" numFmtId="3" xfId="0" applyAlignment="1" applyFont="1" applyNumberFormat="1">
      <alignment readingOrder="0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0" wrapText="1"/>
    </xf>
    <xf borderId="0" fillId="0" fontId="2" numFmtId="3" xfId="0" applyAlignment="1" applyFont="1" applyNumberFormat="1">
      <alignment readingOrder="0"/>
    </xf>
    <xf borderId="0" fillId="0" fontId="2" numFmtId="10" xfId="0" applyAlignment="1" applyFont="1" applyNumberFormat="1">
      <alignment readingOrder="0"/>
    </xf>
    <xf borderId="0" fillId="0" fontId="2" numFmtId="10" xfId="0" applyFont="1" applyNumberFormat="1"/>
    <xf borderId="1" fillId="3" fontId="2" numFmtId="0" xfId="0" applyAlignment="1" applyBorder="1" applyFont="1">
      <alignment readingOrder="0"/>
    </xf>
    <xf borderId="1" fillId="3" fontId="2" numFmtId="10" xfId="0" applyAlignment="1" applyBorder="1" applyFont="1" applyNumberFormat="1">
      <alignment readingOrder="0"/>
    </xf>
    <xf borderId="4" fillId="4" fontId="2" numFmtId="0" xfId="0" applyAlignment="1" applyBorder="1" applyFont="1">
      <alignment horizontal="center" readingOrder="0" shrinkToFit="0" wrapText="1"/>
    </xf>
    <xf borderId="0" fillId="0" fontId="2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2" numFmtId="0" xfId="0" applyFont="1"/>
    <xf borderId="1" fillId="4" fontId="2" numFmtId="0" xfId="0" applyAlignment="1" applyBorder="1" applyFont="1">
      <alignment horizontal="center" readingOrder="0" shrinkToFit="0" wrapText="1"/>
    </xf>
    <xf borderId="0" fillId="0" fontId="2" numFmtId="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533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533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23975" cy="533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Ol6ezb_kP5ncVVn368Gf7p1B3gA3LigT/edit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Ol6ezb_kP5ncVVn368Gf7p1B3gA3LigT/edit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8.0"/>
    <col customWidth="1" min="4" max="4" width="16.63"/>
    <col customWidth="1" min="5" max="5" width="21.88"/>
    <col customWidth="1" min="6" max="6" width="22.75"/>
  </cols>
  <sheetData>
    <row r="1" ht="42.0" customHeight="1">
      <c r="A1" s="1"/>
      <c r="B1" s="1"/>
      <c r="C1" s="1"/>
      <c r="D1" s="1"/>
      <c r="E1" s="1"/>
    </row>
    <row r="2" ht="42.0" customHeight="1">
      <c r="A2" s="1" t="s">
        <v>0</v>
      </c>
    </row>
    <row r="3">
      <c r="A3" s="2" t="s">
        <v>1</v>
      </c>
      <c r="B3" s="3">
        <v>1000.0</v>
      </c>
      <c r="C3" s="2" t="s">
        <v>2</v>
      </c>
    </row>
    <row r="4">
      <c r="A4" s="2" t="s">
        <v>3</v>
      </c>
      <c r="B4" s="4">
        <f>B3*E4</f>
        <v>950000</v>
      </c>
      <c r="C4" s="2" t="s">
        <v>4</v>
      </c>
      <c r="D4" s="2" t="s">
        <v>5</v>
      </c>
      <c r="E4" s="5">
        <v>950.0</v>
      </c>
    </row>
    <row r="5">
      <c r="A5" s="2" t="s">
        <v>6</v>
      </c>
      <c r="B5" s="6">
        <v>0.5</v>
      </c>
    </row>
    <row r="6">
      <c r="A6" s="2" t="s">
        <v>7</v>
      </c>
      <c r="B6" s="4">
        <f>B4*B5</f>
        <v>475000</v>
      </c>
      <c r="C6" s="2" t="s">
        <v>4</v>
      </c>
    </row>
    <row r="7">
      <c r="A7" s="2" t="s">
        <v>8</v>
      </c>
      <c r="B7" s="4">
        <f>B4-B6</f>
        <v>475000</v>
      </c>
      <c r="C7" s="2" t="s">
        <v>4</v>
      </c>
    </row>
    <row r="8">
      <c r="B8" s="4"/>
    </row>
    <row r="9">
      <c r="A9" s="2" t="s">
        <v>9</v>
      </c>
      <c r="B9" s="3">
        <v>3000.0</v>
      </c>
      <c r="C9" s="2" t="s">
        <v>4</v>
      </c>
    </row>
    <row r="10">
      <c r="A10" s="2" t="s">
        <v>10</v>
      </c>
      <c r="B10" s="3">
        <v>6000.0</v>
      </c>
      <c r="C10" s="2" t="s">
        <v>4</v>
      </c>
    </row>
    <row r="11">
      <c r="A11" s="2" t="s">
        <v>11</v>
      </c>
      <c r="B11" s="3">
        <v>12000.0</v>
      </c>
      <c r="C11" s="2" t="s">
        <v>4</v>
      </c>
    </row>
    <row r="13">
      <c r="A13" s="2" t="s">
        <v>12</v>
      </c>
      <c r="B13" s="7">
        <v>1.5</v>
      </c>
      <c r="C13" s="2" t="s">
        <v>13</v>
      </c>
    </row>
    <row r="14">
      <c r="A14" s="2" t="s">
        <v>14</v>
      </c>
      <c r="B14" s="4">
        <f>B13*B7</f>
        <v>712500</v>
      </c>
      <c r="C14" s="2" t="s">
        <v>15</v>
      </c>
    </row>
    <row r="15">
      <c r="A15" s="2" t="s">
        <v>16</v>
      </c>
      <c r="B15" s="7">
        <v>1.7</v>
      </c>
      <c r="C15" s="2" t="s">
        <v>13</v>
      </c>
    </row>
    <row r="16">
      <c r="A16" s="2" t="s">
        <v>17</v>
      </c>
      <c r="B16" s="7">
        <v>2.5</v>
      </c>
      <c r="C16" s="2" t="s">
        <v>13</v>
      </c>
    </row>
    <row r="19">
      <c r="A19" s="8" t="s">
        <v>18</v>
      </c>
      <c r="B19" s="9"/>
      <c r="C19" s="9"/>
      <c r="D19" s="9"/>
      <c r="E19" s="9"/>
    </row>
    <row r="20">
      <c r="A20" s="2" t="s">
        <v>19</v>
      </c>
      <c r="B20" s="10">
        <v>0.25</v>
      </c>
    </row>
    <row r="21">
      <c r="A21" s="2" t="s">
        <v>20</v>
      </c>
      <c r="B21" s="11">
        <f t="shared" ref="B21:B23" si="1">$B$7/($B$20*B9)</f>
        <v>633.3333333</v>
      </c>
      <c r="C21" s="2" t="s">
        <v>21</v>
      </c>
    </row>
    <row r="22">
      <c r="A22" s="2" t="s">
        <v>22</v>
      </c>
      <c r="B22" s="11">
        <f t="shared" si="1"/>
        <v>316.6666667</v>
      </c>
      <c r="C22" s="2" t="s">
        <v>21</v>
      </c>
    </row>
    <row r="23">
      <c r="A23" s="2" t="s">
        <v>23</v>
      </c>
      <c r="B23" s="11">
        <f t="shared" si="1"/>
        <v>158.3333333</v>
      </c>
      <c r="C23" s="2" t="s">
        <v>21</v>
      </c>
    </row>
    <row r="24">
      <c r="A24" s="2"/>
      <c r="B24" s="4"/>
      <c r="C24" s="2"/>
      <c r="D24" s="12" t="s">
        <v>24</v>
      </c>
      <c r="E24" s="13"/>
    </row>
    <row r="25">
      <c r="A25" s="2" t="s">
        <v>25</v>
      </c>
      <c r="B25" s="4">
        <f t="shared" ref="B25:B27" si="2">$B$20*B9</f>
        <v>750</v>
      </c>
      <c r="C25" s="2" t="s">
        <v>4</v>
      </c>
      <c r="D25" s="14">
        <f t="shared" ref="D25:D27" si="3">B25*($B$16-$B$15)</f>
        <v>600</v>
      </c>
      <c r="E25" s="15" t="s">
        <v>15</v>
      </c>
    </row>
    <row r="26">
      <c r="A26" s="2" t="s">
        <v>26</v>
      </c>
      <c r="B26" s="4">
        <f t="shared" si="2"/>
        <v>1500</v>
      </c>
      <c r="C26" s="2" t="s">
        <v>4</v>
      </c>
      <c r="D26" s="14">
        <f t="shared" si="3"/>
        <v>1200</v>
      </c>
      <c r="E26" s="15" t="s">
        <v>15</v>
      </c>
    </row>
    <row r="27">
      <c r="A27" s="2" t="s">
        <v>27</v>
      </c>
      <c r="B27" s="4">
        <f t="shared" si="2"/>
        <v>3000</v>
      </c>
      <c r="C27" s="2" t="s">
        <v>4</v>
      </c>
      <c r="D27" s="14">
        <f t="shared" si="3"/>
        <v>2400</v>
      </c>
      <c r="E27" s="15" t="s">
        <v>15</v>
      </c>
    </row>
    <row r="28">
      <c r="A28" s="2"/>
    </row>
    <row r="29">
      <c r="A29" s="16" t="s">
        <v>28</v>
      </c>
      <c r="B29" s="17"/>
      <c r="C29" s="13"/>
      <c r="D29" s="14">
        <f>B7*(B15-B13)</f>
        <v>95000</v>
      </c>
      <c r="E29" s="15" t="s">
        <v>15</v>
      </c>
    </row>
    <row r="30">
      <c r="A30" s="16" t="s">
        <v>29</v>
      </c>
      <c r="B30" s="17"/>
      <c r="C30" s="13"/>
      <c r="D30" s="14">
        <f>B7*(B16-B15)</f>
        <v>380000</v>
      </c>
      <c r="E30" s="15" t="s">
        <v>15</v>
      </c>
    </row>
    <row r="32">
      <c r="A32" s="18" t="s">
        <v>30</v>
      </c>
    </row>
    <row r="33">
      <c r="A33" s="19" t="s">
        <v>31</v>
      </c>
    </row>
    <row r="34">
      <c r="A34" s="20" t="s">
        <v>32</v>
      </c>
    </row>
  </sheetData>
  <mergeCells count="4">
    <mergeCell ref="A2:E2"/>
    <mergeCell ref="D24:E24"/>
    <mergeCell ref="A29:C29"/>
    <mergeCell ref="A30:C30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1.0"/>
    <col customWidth="1" min="3" max="3" width="8.25"/>
    <col customWidth="1" min="4" max="4" width="42.25"/>
    <col customWidth="1" min="5" max="6" width="14.88"/>
    <col customWidth="1" min="7" max="7" width="42.63"/>
    <col customWidth="1" min="10" max="10" width="42.63"/>
    <col customWidth="1" min="13" max="13" width="42.63"/>
  </cols>
  <sheetData>
    <row r="1" ht="42.0" customHeight="1">
      <c r="A1" s="1"/>
      <c r="B1" s="1"/>
      <c r="C1" s="1"/>
      <c r="D1" s="1"/>
      <c r="E1" s="1"/>
    </row>
    <row r="2" ht="42.0" customHeight="1">
      <c r="A2" s="1" t="s">
        <v>33</v>
      </c>
    </row>
    <row r="3" ht="42.0" customHeight="1">
      <c r="A3" s="21" t="s">
        <v>34</v>
      </c>
      <c r="D3" s="21" t="s">
        <v>35</v>
      </c>
      <c r="F3" s="21"/>
      <c r="G3" s="21" t="s">
        <v>36</v>
      </c>
      <c r="J3" s="21" t="s">
        <v>37</v>
      </c>
      <c r="M3" s="21" t="s">
        <v>38</v>
      </c>
    </row>
    <row r="4">
      <c r="A4" s="2" t="s">
        <v>1</v>
      </c>
      <c r="B4" s="3">
        <v>15.0</v>
      </c>
      <c r="C4" s="2" t="s">
        <v>2</v>
      </c>
      <c r="D4" s="2" t="s">
        <v>1</v>
      </c>
      <c r="E4" s="3">
        <v>50.0</v>
      </c>
      <c r="F4" s="2" t="s">
        <v>2</v>
      </c>
      <c r="G4" s="2" t="s">
        <v>1</v>
      </c>
      <c r="H4" s="3">
        <v>150.0</v>
      </c>
      <c r="I4" s="2" t="s">
        <v>2</v>
      </c>
      <c r="J4" s="2" t="s">
        <v>1</v>
      </c>
      <c r="K4" s="22">
        <v>0.0</v>
      </c>
      <c r="L4" s="2" t="s">
        <v>2</v>
      </c>
      <c r="M4" s="2" t="s">
        <v>1</v>
      </c>
      <c r="N4" s="22">
        <v>0.0</v>
      </c>
      <c r="O4" s="2" t="s">
        <v>2</v>
      </c>
    </row>
    <row r="5">
      <c r="A5" s="2" t="s">
        <v>3</v>
      </c>
      <c r="B5" s="4">
        <f>B4*$B$15</f>
        <v>14250</v>
      </c>
      <c r="C5" s="2" t="s">
        <v>4</v>
      </c>
      <c r="D5" s="2" t="s">
        <v>3</v>
      </c>
      <c r="E5" s="4">
        <f>E4*$B$15</f>
        <v>47500</v>
      </c>
      <c r="F5" s="2" t="s">
        <v>4</v>
      </c>
      <c r="G5" s="2" t="s">
        <v>3</v>
      </c>
      <c r="H5" s="4">
        <f>H4*$B$15</f>
        <v>142500</v>
      </c>
      <c r="I5" s="2" t="s">
        <v>4</v>
      </c>
      <c r="J5" s="2" t="s">
        <v>3</v>
      </c>
      <c r="K5" s="4">
        <f>K4*$B$15</f>
        <v>0</v>
      </c>
      <c r="L5" s="2" t="s">
        <v>4</v>
      </c>
      <c r="M5" s="2" t="s">
        <v>3</v>
      </c>
      <c r="N5" s="4">
        <f>N4*$B$15</f>
        <v>0</v>
      </c>
      <c r="O5" s="2" t="s">
        <v>4</v>
      </c>
    </row>
    <row r="6">
      <c r="A6" s="2" t="s">
        <v>6</v>
      </c>
      <c r="B6" s="6">
        <v>0.4</v>
      </c>
      <c r="D6" s="2" t="s">
        <v>6</v>
      </c>
      <c r="E6" s="6">
        <v>0.3</v>
      </c>
      <c r="G6" s="2" t="s">
        <v>6</v>
      </c>
      <c r="H6" s="6">
        <v>0.5</v>
      </c>
      <c r="J6" s="2" t="s">
        <v>6</v>
      </c>
      <c r="K6" s="23">
        <v>0.5</v>
      </c>
      <c r="M6" s="2" t="s">
        <v>6</v>
      </c>
      <c r="N6" s="23">
        <v>0.5</v>
      </c>
    </row>
    <row r="7">
      <c r="A7" s="2" t="s">
        <v>7</v>
      </c>
      <c r="B7" s="4">
        <f>B5*B6</f>
        <v>5700</v>
      </c>
      <c r="C7" s="2" t="s">
        <v>4</v>
      </c>
      <c r="D7" s="2" t="s">
        <v>7</v>
      </c>
      <c r="E7" s="4">
        <f>E5*E6</f>
        <v>14250</v>
      </c>
      <c r="F7" s="2" t="s">
        <v>4</v>
      </c>
      <c r="G7" s="2" t="s">
        <v>7</v>
      </c>
      <c r="H7" s="4">
        <f>H5*H6</f>
        <v>71250</v>
      </c>
      <c r="I7" s="2" t="s">
        <v>4</v>
      </c>
      <c r="J7" s="2" t="s">
        <v>7</v>
      </c>
      <c r="K7" s="4">
        <f>K5*K6</f>
        <v>0</v>
      </c>
      <c r="L7" s="2" t="s">
        <v>4</v>
      </c>
      <c r="M7" s="2" t="s">
        <v>7</v>
      </c>
      <c r="N7" s="4">
        <f>N5*N6</f>
        <v>0</v>
      </c>
      <c r="O7" s="2" t="s">
        <v>4</v>
      </c>
    </row>
    <row r="8">
      <c r="A8" s="2" t="s">
        <v>8</v>
      </c>
      <c r="B8" s="4">
        <f>B5-B7</f>
        <v>8550</v>
      </c>
      <c r="C8" s="2" t="s">
        <v>4</v>
      </c>
      <c r="D8" s="2" t="s">
        <v>39</v>
      </c>
      <c r="E8" s="4">
        <f>E5-E7</f>
        <v>33250</v>
      </c>
      <c r="F8" s="2" t="s">
        <v>4</v>
      </c>
      <c r="G8" s="2" t="s">
        <v>39</v>
      </c>
      <c r="H8" s="4">
        <f>H5-H7</f>
        <v>71250</v>
      </c>
      <c r="I8" s="2" t="s">
        <v>4</v>
      </c>
      <c r="J8" s="2" t="s">
        <v>39</v>
      </c>
      <c r="K8" s="4">
        <f>K5-K7</f>
        <v>0</v>
      </c>
      <c r="L8" s="2" t="s">
        <v>4</v>
      </c>
      <c r="M8" s="2" t="s">
        <v>39</v>
      </c>
      <c r="N8" s="4">
        <f>N5-N7</f>
        <v>0</v>
      </c>
      <c r="O8" s="2" t="s">
        <v>4</v>
      </c>
    </row>
    <row r="9">
      <c r="A9" s="24"/>
    </row>
    <row r="10">
      <c r="A10" s="25" t="s">
        <v>40</v>
      </c>
      <c r="B10" s="26">
        <f>B8*($B$24-$B$22)</f>
        <v>1710</v>
      </c>
      <c r="C10" s="27" t="s">
        <v>15</v>
      </c>
      <c r="D10" s="25" t="s">
        <v>40</v>
      </c>
      <c r="E10" s="26">
        <f>E8*($B$24-$B$22)</f>
        <v>6650</v>
      </c>
      <c r="F10" s="27" t="s">
        <v>15</v>
      </c>
      <c r="G10" s="25" t="s">
        <v>40</v>
      </c>
      <c r="H10" s="26">
        <f>H8*($B$24-$B$22)</f>
        <v>14250</v>
      </c>
      <c r="I10" s="27" t="s">
        <v>15</v>
      </c>
      <c r="J10" s="25" t="s">
        <v>40</v>
      </c>
      <c r="K10" s="26">
        <f>K8*($B$24-$B$22)</f>
        <v>0</v>
      </c>
      <c r="L10" s="27" t="s">
        <v>15</v>
      </c>
      <c r="M10" s="25" t="s">
        <v>40</v>
      </c>
      <c r="N10" s="26">
        <f>N8*($B$24-$B$22)</f>
        <v>0</v>
      </c>
      <c r="O10" s="27" t="s">
        <v>15</v>
      </c>
    </row>
    <row r="12">
      <c r="A12" s="2" t="s">
        <v>41</v>
      </c>
      <c r="B12" s="28">
        <f>B8+E8+H8+K8+N8</f>
        <v>113050</v>
      </c>
      <c r="C12" s="2" t="s">
        <v>4</v>
      </c>
      <c r="D12" s="29"/>
      <c r="E12" s="30"/>
      <c r="F12" s="30"/>
      <c r="G12" s="30"/>
      <c r="J12" s="30"/>
      <c r="M12" s="30"/>
    </row>
    <row r="13">
      <c r="A13" s="2"/>
    </row>
    <row r="14">
      <c r="A14" s="2"/>
      <c r="B14" s="31"/>
      <c r="C14" s="2"/>
      <c r="D14" s="29" t="s">
        <v>42</v>
      </c>
      <c r="E14" s="30" t="s">
        <v>43</v>
      </c>
      <c r="F14" s="30" t="s">
        <v>44</v>
      </c>
      <c r="G14" s="30"/>
      <c r="J14" s="30"/>
      <c r="M14" s="30"/>
    </row>
    <row r="15">
      <c r="A15" s="2" t="s">
        <v>45</v>
      </c>
      <c r="B15" s="5">
        <v>950.0</v>
      </c>
      <c r="C15" s="2" t="s">
        <v>46</v>
      </c>
      <c r="D15" s="2"/>
      <c r="E15" s="32"/>
      <c r="F15" s="33"/>
    </row>
    <row r="16">
      <c r="A16" s="2" t="s">
        <v>9</v>
      </c>
      <c r="B16" s="3">
        <v>3000.0</v>
      </c>
      <c r="C16" s="2" t="s">
        <v>4</v>
      </c>
      <c r="D16" s="34">
        <v>20.0</v>
      </c>
      <c r="E16" s="35">
        <v>0.1</v>
      </c>
      <c r="F16" s="33">
        <f t="shared" ref="F16:F20" si="1">E16/D16</f>
        <v>0.005</v>
      </c>
    </row>
    <row r="17">
      <c r="A17" s="2" t="s">
        <v>10</v>
      </c>
      <c r="B17" s="3">
        <v>6000.0</v>
      </c>
      <c r="C17" s="2" t="s">
        <v>4</v>
      </c>
      <c r="D17" s="34">
        <v>5.0</v>
      </c>
      <c r="E17" s="35">
        <v>0.1</v>
      </c>
      <c r="F17" s="33">
        <f t="shared" si="1"/>
        <v>0.02</v>
      </c>
    </row>
    <row r="18">
      <c r="A18" s="2" t="s">
        <v>11</v>
      </c>
      <c r="B18" s="3">
        <v>12000.0</v>
      </c>
      <c r="C18" s="2" t="s">
        <v>4</v>
      </c>
      <c r="D18" s="34">
        <v>5.0</v>
      </c>
      <c r="E18" s="35">
        <v>0.1</v>
      </c>
      <c r="F18" s="33">
        <f t="shared" si="1"/>
        <v>0.02</v>
      </c>
    </row>
    <row r="19">
      <c r="A19" s="2" t="s">
        <v>47</v>
      </c>
      <c r="B19" s="3">
        <v>50000.0</v>
      </c>
      <c r="C19" s="2" t="s">
        <v>4</v>
      </c>
      <c r="D19" s="34">
        <v>5.0</v>
      </c>
      <c r="E19" s="35">
        <v>0.4</v>
      </c>
      <c r="F19" s="33">
        <f t="shared" si="1"/>
        <v>0.08</v>
      </c>
    </row>
    <row r="20">
      <c r="A20" s="2" t="s">
        <v>48</v>
      </c>
      <c r="B20" s="3">
        <v>50000.0</v>
      </c>
      <c r="C20" s="2" t="s">
        <v>4</v>
      </c>
      <c r="D20" s="34">
        <v>3.0</v>
      </c>
      <c r="E20" s="35">
        <v>0.3</v>
      </c>
      <c r="F20" s="33">
        <f t="shared" si="1"/>
        <v>0.1</v>
      </c>
    </row>
    <row r="22">
      <c r="A22" s="2" t="s">
        <v>12</v>
      </c>
      <c r="B22" s="7">
        <v>1.5</v>
      </c>
      <c r="C22" s="2" t="s">
        <v>13</v>
      </c>
    </row>
    <row r="23">
      <c r="A23" s="2" t="s">
        <v>14</v>
      </c>
      <c r="B23" s="4">
        <f>B22*B12</f>
        <v>169575</v>
      </c>
      <c r="C23" s="2" t="s">
        <v>15</v>
      </c>
    </row>
    <row r="24">
      <c r="A24" s="2" t="s">
        <v>16</v>
      </c>
      <c r="B24" s="7">
        <v>1.7</v>
      </c>
      <c r="C24" s="2" t="s">
        <v>13</v>
      </c>
    </row>
    <row r="25">
      <c r="A25" s="2" t="s">
        <v>17</v>
      </c>
      <c r="B25" s="7">
        <v>2.5</v>
      </c>
      <c r="C25" s="2" t="s">
        <v>13</v>
      </c>
    </row>
    <row r="26">
      <c r="A26" s="2"/>
    </row>
    <row r="28">
      <c r="A28" s="8" t="s">
        <v>18</v>
      </c>
    </row>
    <row r="29">
      <c r="A29" s="2"/>
      <c r="B29" s="4"/>
      <c r="C29" s="2"/>
      <c r="D29" s="12" t="s">
        <v>49</v>
      </c>
      <c r="E29" s="36"/>
      <c r="F29" s="30"/>
    </row>
    <row r="30">
      <c r="A30" s="2" t="s">
        <v>25</v>
      </c>
      <c r="B30" s="4">
        <f t="shared" ref="B30:B34" si="2">$B$12*F16</f>
        <v>565.25</v>
      </c>
      <c r="C30" s="2" t="s">
        <v>4</v>
      </c>
      <c r="D30" s="14">
        <f t="shared" ref="D30:D34" si="3">B30*($B$25-$B$24)</f>
        <v>452.2</v>
      </c>
      <c r="E30" s="15" t="s">
        <v>15</v>
      </c>
    </row>
    <row r="31">
      <c r="A31" s="2" t="s">
        <v>26</v>
      </c>
      <c r="B31" s="4">
        <f t="shared" si="2"/>
        <v>2261</v>
      </c>
      <c r="C31" s="2" t="s">
        <v>4</v>
      </c>
      <c r="D31" s="14">
        <f t="shared" si="3"/>
        <v>1808.8</v>
      </c>
      <c r="E31" s="15" t="s">
        <v>15</v>
      </c>
    </row>
    <row r="32">
      <c r="A32" s="2" t="s">
        <v>27</v>
      </c>
      <c r="B32" s="4">
        <f t="shared" si="2"/>
        <v>2261</v>
      </c>
      <c r="C32" s="2" t="s">
        <v>4</v>
      </c>
      <c r="D32" s="14">
        <f t="shared" si="3"/>
        <v>1808.8</v>
      </c>
      <c r="E32" s="15" t="s">
        <v>15</v>
      </c>
    </row>
    <row r="33">
      <c r="A33" s="2" t="s">
        <v>47</v>
      </c>
      <c r="B33" s="4">
        <f t="shared" si="2"/>
        <v>9044</v>
      </c>
      <c r="C33" s="2" t="s">
        <v>4</v>
      </c>
      <c r="D33" s="14">
        <f t="shared" si="3"/>
        <v>7235.2</v>
      </c>
      <c r="E33" s="15" t="s">
        <v>15</v>
      </c>
    </row>
    <row r="34">
      <c r="A34" s="2" t="s">
        <v>48</v>
      </c>
      <c r="B34" s="4">
        <f t="shared" si="2"/>
        <v>11305</v>
      </c>
      <c r="C34" s="2" t="s">
        <v>4</v>
      </c>
      <c r="D34" s="14">
        <f t="shared" si="3"/>
        <v>9044</v>
      </c>
      <c r="E34" s="15" t="s">
        <v>15</v>
      </c>
    </row>
    <row r="35">
      <c r="A35" s="2"/>
    </row>
    <row r="36">
      <c r="A36" s="16" t="s">
        <v>29</v>
      </c>
      <c r="B36" s="17"/>
      <c r="C36" s="13"/>
      <c r="D36" s="14">
        <f>B12*($B$25-$B$24)</f>
        <v>90440</v>
      </c>
      <c r="E36" s="15" t="s">
        <v>15</v>
      </c>
    </row>
    <row r="38">
      <c r="A38" s="18" t="s">
        <v>30</v>
      </c>
    </row>
    <row r="39">
      <c r="A39" s="19" t="s">
        <v>50</v>
      </c>
    </row>
    <row r="40">
      <c r="A40" s="20" t="s">
        <v>51</v>
      </c>
    </row>
    <row r="41">
      <c r="A41" s="37"/>
    </row>
    <row r="42">
      <c r="A42" s="38" t="s">
        <v>52</v>
      </c>
    </row>
    <row r="43">
      <c r="A43" s="2" t="s">
        <v>53</v>
      </c>
    </row>
  </sheetData>
  <mergeCells count="7">
    <mergeCell ref="A2:I2"/>
    <mergeCell ref="A9:I9"/>
    <mergeCell ref="A11:I11"/>
    <mergeCell ref="A13:I13"/>
    <mergeCell ref="A28:I28"/>
    <mergeCell ref="F29:G29"/>
    <mergeCell ref="A36:C36"/>
  </mergeCells>
  <hyperlinks>
    <hyperlink r:id="rId1" ref="A42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1.0"/>
    <col customWidth="1" min="3" max="3" width="8.25"/>
    <col customWidth="1" min="4" max="4" width="42.25"/>
    <col customWidth="1" min="5" max="6" width="14.88"/>
    <col customWidth="1" min="7" max="7" width="42.63"/>
    <col customWidth="1" min="10" max="10" width="42.63"/>
    <col customWidth="1" min="13" max="13" width="42.63"/>
  </cols>
  <sheetData>
    <row r="1" ht="42.0" customHeight="1">
      <c r="A1" s="1"/>
      <c r="B1" s="1"/>
      <c r="C1" s="1"/>
      <c r="D1" s="1"/>
      <c r="E1" s="1"/>
    </row>
    <row r="2" ht="42.0" customHeight="1">
      <c r="A2" s="1" t="s">
        <v>54</v>
      </c>
    </row>
    <row r="3" ht="42.0" customHeight="1">
      <c r="A3" s="21" t="s">
        <v>55</v>
      </c>
      <c r="D3" s="21" t="s">
        <v>56</v>
      </c>
      <c r="G3" s="21" t="s">
        <v>57</v>
      </c>
      <c r="I3" s="21"/>
      <c r="J3" s="21" t="s">
        <v>58</v>
      </c>
      <c r="M3" s="21" t="s">
        <v>59</v>
      </c>
    </row>
    <row r="4">
      <c r="A4" s="2" t="s">
        <v>1</v>
      </c>
      <c r="B4" s="3">
        <v>15.0</v>
      </c>
      <c r="C4" s="2" t="s">
        <v>2</v>
      </c>
      <c r="D4" s="2" t="s">
        <v>1</v>
      </c>
      <c r="E4" s="3">
        <v>30.0</v>
      </c>
      <c r="F4" s="2" t="s">
        <v>2</v>
      </c>
      <c r="G4" s="2" t="s">
        <v>1</v>
      </c>
      <c r="H4" s="3">
        <v>50.0</v>
      </c>
      <c r="I4" s="2" t="s">
        <v>2</v>
      </c>
      <c r="J4" s="2" t="s">
        <v>1</v>
      </c>
      <c r="K4" s="22">
        <v>80.0</v>
      </c>
      <c r="L4" s="2" t="s">
        <v>2</v>
      </c>
      <c r="M4" s="2" t="s">
        <v>1</v>
      </c>
      <c r="N4" s="22">
        <v>60.0</v>
      </c>
      <c r="O4" s="2" t="s">
        <v>2</v>
      </c>
    </row>
    <row r="5">
      <c r="A5" s="2" t="s">
        <v>3</v>
      </c>
      <c r="B5" s="4">
        <f>B4*$B$15</f>
        <v>14250</v>
      </c>
      <c r="C5" s="2" t="s">
        <v>4</v>
      </c>
      <c r="D5" s="2" t="s">
        <v>3</v>
      </c>
      <c r="E5" s="4">
        <f>E4*$B$15</f>
        <v>28500</v>
      </c>
      <c r="F5" s="2" t="s">
        <v>4</v>
      </c>
      <c r="G5" s="2" t="s">
        <v>3</v>
      </c>
      <c r="H5" s="4">
        <f>H4*$B$15</f>
        <v>47500</v>
      </c>
      <c r="I5" s="2" t="s">
        <v>4</v>
      </c>
      <c r="J5" s="2" t="s">
        <v>3</v>
      </c>
      <c r="K5" s="4">
        <f>K4*$B$15</f>
        <v>76000</v>
      </c>
      <c r="L5" s="2" t="s">
        <v>4</v>
      </c>
      <c r="M5" s="2" t="s">
        <v>3</v>
      </c>
      <c r="N5" s="4">
        <f>N4*$B$15</f>
        <v>57000</v>
      </c>
      <c r="O5" s="2" t="s">
        <v>4</v>
      </c>
    </row>
    <row r="6">
      <c r="A6" s="2" t="s">
        <v>6</v>
      </c>
      <c r="B6" s="6">
        <v>0.4</v>
      </c>
      <c r="D6" s="2" t="s">
        <v>6</v>
      </c>
      <c r="E6" s="6">
        <v>0.4</v>
      </c>
      <c r="G6" s="2" t="s">
        <v>6</v>
      </c>
      <c r="H6" s="6">
        <v>0.4</v>
      </c>
      <c r="J6" s="2" t="s">
        <v>6</v>
      </c>
      <c r="K6" s="23">
        <v>0.5</v>
      </c>
      <c r="M6" s="2" t="s">
        <v>6</v>
      </c>
      <c r="N6" s="23">
        <v>0.5</v>
      </c>
    </row>
    <row r="7">
      <c r="A7" s="2" t="s">
        <v>7</v>
      </c>
      <c r="B7" s="4">
        <f>B5*B6</f>
        <v>5700</v>
      </c>
      <c r="C7" s="2" t="s">
        <v>4</v>
      </c>
      <c r="D7" s="2" t="s">
        <v>7</v>
      </c>
      <c r="E7" s="4">
        <f>E5*E6</f>
        <v>11400</v>
      </c>
      <c r="F7" s="2" t="s">
        <v>4</v>
      </c>
      <c r="G7" s="2" t="s">
        <v>7</v>
      </c>
      <c r="H7" s="4">
        <f>H5*H6</f>
        <v>19000</v>
      </c>
      <c r="I7" s="2" t="s">
        <v>4</v>
      </c>
      <c r="J7" s="2" t="s">
        <v>7</v>
      </c>
      <c r="K7" s="4">
        <f>K5*K6</f>
        <v>38000</v>
      </c>
      <c r="L7" s="2" t="s">
        <v>4</v>
      </c>
      <c r="M7" s="2" t="s">
        <v>7</v>
      </c>
      <c r="N7" s="4">
        <f>N5*N6</f>
        <v>28500</v>
      </c>
      <c r="O7" s="2" t="s">
        <v>4</v>
      </c>
    </row>
    <row r="8">
      <c r="A8" s="2" t="s">
        <v>8</v>
      </c>
      <c r="B8" s="4">
        <f>B5-B7</f>
        <v>8550</v>
      </c>
      <c r="C8" s="2" t="s">
        <v>4</v>
      </c>
      <c r="D8" s="2" t="s">
        <v>39</v>
      </c>
      <c r="E8" s="4">
        <f>E5-E7</f>
        <v>17100</v>
      </c>
      <c r="F8" s="2" t="s">
        <v>4</v>
      </c>
      <c r="G8" s="2" t="s">
        <v>39</v>
      </c>
      <c r="H8" s="4">
        <f>H5-H7</f>
        <v>28500</v>
      </c>
      <c r="I8" s="2" t="s">
        <v>4</v>
      </c>
      <c r="J8" s="2" t="s">
        <v>39</v>
      </c>
      <c r="K8" s="4">
        <f>K5-K7</f>
        <v>38000</v>
      </c>
      <c r="L8" s="2" t="s">
        <v>4</v>
      </c>
      <c r="M8" s="2" t="s">
        <v>39</v>
      </c>
      <c r="N8" s="4">
        <f>N5-N7</f>
        <v>28500</v>
      </c>
      <c r="O8" s="2" t="s">
        <v>4</v>
      </c>
    </row>
    <row r="9">
      <c r="A9" s="24"/>
    </row>
    <row r="10">
      <c r="A10" s="25" t="s">
        <v>40</v>
      </c>
      <c r="B10" s="26">
        <f>B8*($B$24-$B$22)</f>
        <v>1710</v>
      </c>
      <c r="C10" s="27" t="s">
        <v>15</v>
      </c>
      <c r="D10" s="25" t="s">
        <v>40</v>
      </c>
      <c r="E10" s="26">
        <f>E8*($B$24-$B$22)</f>
        <v>3420</v>
      </c>
      <c r="F10" s="27" t="s">
        <v>15</v>
      </c>
      <c r="G10" s="25" t="s">
        <v>40</v>
      </c>
      <c r="H10" s="26">
        <f>H8*($B$24-$B$22)</f>
        <v>5700</v>
      </c>
      <c r="I10" s="27" t="s">
        <v>15</v>
      </c>
      <c r="J10" s="25" t="s">
        <v>40</v>
      </c>
      <c r="K10" s="26">
        <f>K8*($B$24-$B$22)</f>
        <v>7600</v>
      </c>
      <c r="L10" s="27" t="s">
        <v>15</v>
      </c>
      <c r="M10" s="25" t="s">
        <v>40</v>
      </c>
      <c r="N10" s="26">
        <f>N8*($B$24-$B$22)</f>
        <v>5700</v>
      </c>
      <c r="O10" s="27" t="s">
        <v>15</v>
      </c>
    </row>
    <row r="12">
      <c r="A12" s="2" t="s">
        <v>41</v>
      </c>
      <c r="B12" s="28">
        <f>B8+E8+H8+K8+N8</f>
        <v>120650</v>
      </c>
      <c r="C12" s="2" t="s">
        <v>4</v>
      </c>
      <c r="D12" s="29"/>
      <c r="E12" s="30"/>
      <c r="F12" s="30"/>
      <c r="G12" s="30"/>
      <c r="J12" s="30"/>
      <c r="M12" s="30"/>
    </row>
    <row r="13">
      <c r="A13" s="2"/>
    </row>
    <row r="14">
      <c r="A14" s="2"/>
      <c r="B14" s="31"/>
      <c r="C14" s="2"/>
      <c r="D14" s="29" t="s">
        <v>42</v>
      </c>
      <c r="E14" s="30" t="s">
        <v>43</v>
      </c>
      <c r="F14" s="30" t="s">
        <v>44</v>
      </c>
      <c r="G14" s="30"/>
      <c r="J14" s="30"/>
      <c r="M14" s="30"/>
    </row>
    <row r="15">
      <c r="A15" s="2" t="s">
        <v>45</v>
      </c>
      <c r="B15" s="5">
        <v>950.0</v>
      </c>
      <c r="C15" s="2" t="s">
        <v>46</v>
      </c>
      <c r="D15" s="34"/>
      <c r="E15" s="35"/>
      <c r="F15" s="33"/>
    </row>
    <row r="16">
      <c r="A16" s="2" t="s">
        <v>9</v>
      </c>
      <c r="B16" s="3">
        <v>3000.0</v>
      </c>
      <c r="C16" s="2" t="s">
        <v>4</v>
      </c>
      <c r="D16" s="34">
        <v>6.0</v>
      </c>
      <c r="E16" s="35">
        <v>0.1</v>
      </c>
      <c r="F16" s="33">
        <f t="shared" ref="F16:F20" si="1">E16/D16</f>
        <v>0.01666666667</v>
      </c>
    </row>
    <row r="17">
      <c r="A17" s="2" t="s">
        <v>10</v>
      </c>
      <c r="B17" s="3">
        <v>6000.0</v>
      </c>
      <c r="C17" s="2" t="s">
        <v>4</v>
      </c>
      <c r="D17" s="34">
        <v>5.0</v>
      </c>
      <c r="E17" s="35">
        <v>0.1</v>
      </c>
      <c r="F17" s="33">
        <f t="shared" si="1"/>
        <v>0.02</v>
      </c>
    </row>
    <row r="18">
      <c r="A18" s="2" t="s">
        <v>11</v>
      </c>
      <c r="B18" s="3">
        <v>12000.0</v>
      </c>
      <c r="C18" s="2" t="s">
        <v>4</v>
      </c>
      <c r="D18" s="34">
        <v>5.0</v>
      </c>
      <c r="E18" s="35">
        <v>0.1</v>
      </c>
      <c r="F18" s="33">
        <f t="shared" si="1"/>
        <v>0.02</v>
      </c>
    </row>
    <row r="19">
      <c r="A19" s="2" t="s">
        <v>47</v>
      </c>
      <c r="B19" s="3">
        <v>50000.0</v>
      </c>
      <c r="C19" s="2" t="s">
        <v>4</v>
      </c>
      <c r="D19" s="34">
        <v>5.0</v>
      </c>
      <c r="E19" s="35">
        <v>0.4</v>
      </c>
      <c r="F19" s="33">
        <f t="shared" si="1"/>
        <v>0.08</v>
      </c>
    </row>
    <row r="20">
      <c r="A20" s="2" t="s">
        <v>48</v>
      </c>
      <c r="B20" s="3">
        <v>50000.0</v>
      </c>
      <c r="C20" s="2" t="s">
        <v>4</v>
      </c>
      <c r="D20" s="34">
        <v>3.0</v>
      </c>
      <c r="E20" s="35">
        <v>0.3</v>
      </c>
      <c r="F20" s="33">
        <f t="shared" si="1"/>
        <v>0.1</v>
      </c>
    </row>
    <row r="21">
      <c r="D21" s="39">
        <f>SUM(D16:D20)</f>
        <v>24</v>
      </c>
    </row>
    <row r="22">
      <c r="A22" s="2" t="s">
        <v>12</v>
      </c>
      <c r="B22" s="7">
        <v>1.5</v>
      </c>
      <c r="C22" s="2" t="s">
        <v>13</v>
      </c>
    </row>
    <row r="23">
      <c r="A23" s="2" t="s">
        <v>14</v>
      </c>
      <c r="B23" s="4">
        <f>B22*B12</f>
        <v>180975</v>
      </c>
      <c r="C23" s="2" t="s">
        <v>15</v>
      </c>
    </row>
    <row r="24">
      <c r="A24" s="2" t="s">
        <v>16</v>
      </c>
      <c r="B24" s="7">
        <v>1.7</v>
      </c>
      <c r="C24" s="2" t="s">
        <v>13</v>
      </c>
    </row>
    <row r="25">
      <c r="A25" s="2" t="s">
        <v>17</v>
      </c>
      <c r="B25" s="7">
        <v>2.5</v>
      </c>
      <c r="C25" s="2" t="s">
        <v>13</v>
      </c>
    </row>
    <row r="26">
      <c r="A26" s="2"/>
    </row>
    <row r="28">
      <c r="A28" s="8" t="s">
        <v>18</v>
      </c>
    </row>
    <row r="29">
      <c r="A29" s="2"/>
      <c r="B29" s="4"/>
      <c r="C29" s="2"/>
      <c r="D29" s="40" t="s">
        <v>49</v>
      </c>
      <c r="E29" s="40"/>
      <c r="F29" s="30"/>
    </row>
    <row r="30">
      <c r="A30" s="2" t="s">
        <v>25</v>
      </c>
      <c r="B30" s="4">
        <f t="shared" ref="B30:B34" si="2">$B$12*F16</f>
        <v>2010.833333</v>
      </c>
      <c r="C30" s="2" t="s">
        <v>4</v>
      </c>
      <c r="D30" s="14">
        <f t="shared" ref="D30:D34" si="3">B30*($B$25-$B$24)</f>
        <v>1608.666667</v>
      </c>
      <c r="E30" s="15" t="s">
        <v>15</v>
      </c>
    </row>
    <row r="31">
      <c r="A31" s="2" t="s">
        <v>26</v>
      </c>
      <c r="B31" s="4">
        <f t="shared" si="2"/>
        <v>2413</v>
      </c>
      <c r="C31" s="2" t="s">
        <v>4</v>
      </c>
      <c r="D31" s="14">
        <f t="shared" si="3"/>
        <v>1930.4</v>
      </c>
      <c r="E31" s="15" t="s">
        <v>15</v>
      </c>
    </row>
    <row r="32">
      <c r="A32" s="2" t="s">
        <v>27</v>
      </c>
      <c r="B32" s="4">
        <f t="shared" si="2"/>
        <v>2413</v>
      </c>
      <c r="C32" s="2" t="s">
        <v>4</v>
      </c>
      <c r="D32" s="14">
        <f t="shared" si="3"/>
        <v>1930.4</v>
      </c>
      <c r="E32" s="15" t="s">
        <v>15</v>
      </c>
    </row>
    <row r="33">
      <c r="A33" s="2" t="s">
        <v>47</v>
      </c>
      <c r="B33" s="4">
        <f t="shared" si="2"/>
        <v>9652</v>
      </c>
      <c r="C33" s="2" t="s">
        <v>4</v>
      </c>
      <c r="D33" s="14">
        <f t="shared" si="3"/>
        <v>7721.6</v>
      </c>
      <c r="E33" s="15" t="s">
        <v>15</v>
      </c>
    </row>
    <row r="34">
      <c r="A34" s="2" t="s">
        <v>48</v>
      </c>
      <c r="B34" s="4">
        <f t="shared" si="2"/>
        <v>12065</v>
      </c>
      <c r="C34" s="2" t="s">
        <v>4</v>
      </c>
      <c r="D34" s="14">
        <f t="shared" si="3"/>
        <v>9652</v>
      </c>
      <c r="E34" s="15" t="s">
        <v>15</v>
      </c>
    </row>
    <row r="35">
      <c r="A35" s="2"/>
    </row>
    <row r="36">
      <c r="A36" s="16" t="s">
        <v>29</v>
      </c>
      <c r="B36" s="17"/>
      <c r="C36" s="13"/>
      <c r="D36" s="14">
        <f>B12*($B$25-$B$24)</f>
        <v>96520</v>
      </c>
      <c r="E36" s="15" t="s">
        <v>15</v>
      </c>
    </row>
    <row r="38">
      <c r="A38" s="18" t="s">
        <v>30</v>
      </c>
    </row>
    <row r="39">
      <c r="A39" s="19" t="s">
        <v>50</v>
      </c>
    </row>
    <row r="40">
      <c r="A40" s="20" t="s">
        <v>51</v>
      </c>
    </row>
    <row r="41">
      <c r="A41" s="37"/>
    </row>
    <row r="42">
      <c r="A42" s="38" t="s">
        <v>60</v>
      </c>
    </row>
    <row r="43">
      <c r="A43" s="2" t="s">
        <v>53</v>
      </c>
    </row>
  </sheetData>
  <mergeCells count="7">
    <mergeCell ref="A2:I2"/>
    <mergeCell ref="A9:I9"/>
    <mergeCell ref="A11:I11"/>
    <mergeCell ref="A13:I13"/>
    <mergeCell ref="A28:I28"/>
    <mergeCell ref="F29:G29"/>
    <mergeCell ref="A36:C36"/>
  </mergeCells>
  <hyperlinks>
    <hyperlink r:id="rId1" ref="A42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63"/>
    <col customWidth="1" min="5" max="5" width="21.88"/>
    <col customWidth="1" min="6" max="6" width="22.75"/>
  </cols>
  <sheetData>
    <row r="1" ht="42.0" customHeight="1">
      <c r="E1" s="2" t="s">
        <v>5</v>
      </c>
    </row>
    <row r="2">
      <c r="A2" s="2" t="s">
        <v>1</v>
      </c>
      <c r="B2" s="22">
        <v>1000.0</v>
      </c>
      <c r="C2" s="2" t="s">
        <v>2</v>
      </c>
    </row>
    <row r="3">
      <c r="A3" s="2" t="s">
        <v>3</v>
      </c>
      <c r="B3" s="4">
        <f>B2*E3</f>
        <v>950000</v>
      </c>
      <c r="C3" s="2" t="s">
        <v>4</v>
      </c>
      <c r="E3" s="2">
        <v>950.0</v>
      </c>
    </row>
    <row r="4">
      <c r="A4" s="2" t="s">
        <v>6</v>
      </c>
      <c r="B4" s="23">
        <v>0.5</v>
      </c>
    </row>
    <row r="5">
      <c r="A5" s="2" t="s">
        <v>7</v>
      </c>
      <c r="B5" s="4">
        <f>B3*B4</f>
        <v>475000</v>
      </c>
      <c r="C5" s="2" t="s">
        <v>4</v>
      </c>
    </row>
    <row r="6">
      <c r="A6" s="2" t="s">
        <v>39</v>
      </c>
      <c r="B6" s="4">
        <f>B3-B5</f>
        <v>475000</v>
      </c>
      <c r="C6" s="2" t="s">
        <v>4</v>
      </c>
    </row>
    <row r="7">
      <c r="B7" s="4"/>
    </row>
    <row r="8">
      <c r="A8" s="2" t="s">
        <v>9</v>
      </c>
      <c r="B8" s="22">
        <v>3000.0</v>
      </c>
      <c r="C8" s="2" t="s">
        <v>4</v>
      </c>
    </row>
    <row r="9">
      <c r="A9" s="2" t="s">
        <v>10</v>
      </c>
      <c r="B9" s="22">
        <v>6000.0</v>
      </c>
      <c r="C9" s="2" t="s">
        <v>4</v>
      </c>
    </row>
    <row r="10">
      <c r="A10" s="2" t="s">
        <v>11</v>
      </c>
      <c r="B10" s="22">
        <v>12000.0</v>
      </c>
      <c r="C10" s="2" t="s">
        <v>4</v>
      </c>
    </row>
    <row r="12">
      <c r="A12" s="2" t="s">
        <v>61</v>
      </c>
      <c r="B12" s="22">
        <v>2.0</v>
      </c>
      <c r="C12" s="2" t="s">
        <v>13</v>
      </c>
    </row>
    <row r="13">
      <c r="A13" s="2" t="s">
        <v>14</v>
      </c>
      <c r="B13" s="4">
        <f>B12*B6</f>
        <v>950000</v>
      </c>
      <c r="C13" s="2" t="s">
        <v>15</v>
      </c>
    </row>
    <row r="18">
      <c r="A18" s="8" t="s">
        <v>18</v>
      </c>
    </row>
    <row r="19">
      <c r="A19" s="2" t="s">
        <v>62</v>
      </c>
      <c r="B19" s="41">
        <v>0.25</v>
      </c>
    </row>
    <row r="20">
      <c r="A20" s="2" t="s">
        <v>63</v>
      </c>
      <c r="B20" s="11">
        <f t="shared" ref="B20:B22" si="1">$B$6/($B$19*B8)</f>
        <v>633.3333333</v>
      </c>
      <c r="C20" s="2" t="s">
        <v>21</v>
      </c>
    </row>
    <row r="21">
      <c r="A21" s="2" t="s">
        <v>64</v>
      </c>
      <c r="B21" s="11">
        <f t="shared" si="1"/>
        <v>316.6666667</v>
      </c>
      <c r="C21" s="2" t="s">
        <v>21</v>
      </c>
    </row>
    <row r="22">
      <c r="A22" s="2" t="s">
        <v>65</v>
      </c>
      <c r="B22" s="11">
        <f t="shared" si="1"/>
        <v>158.3333333</v>
      </c>
      <c r="C22" s="2" t="s">
        <v>21</v>
      </c>
    </row>
    <row r="23">
      <c r="A23" s="2" t="s">
        <v>25</v>
      </c>
      <c r="B23" s="4">
        <f t="shared" ref="B23:B25" si="2">$B$19*B8</f>
        <v>750</v>
      </c>
      <c r="C23" s="2" t="s">
        <v>4</v>
      </c>
    </row>
    <row r="24">
      <c r="A24" s="2" t="s">
        <v>26</v>
      </c>
      <c r="B24" s="4">
        <f t="shared" si="2"/>
        <v>1500</v>
      </c>
      <c r="C24" s="2" t="s">
        <v>4</v>
      </c>
    </row>
    <row r="25">
      <c r="A25" s="2" t="s">
        <v>27</v>
      </c>
      <c r="B25" s="4">
        <f t="shared" si="2"/>
        <v>3000</v>
      </c>
      <c r="C25" s="2" t="s">
        <v>4</v>
      </c>
    </row>
  </sheetData>
  <drawing r:id="rId1"/>
</worksheet>
</file>